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schweizerrad.sharepoint.com/sites/Kommissaere/Freigegebene Dokumente/0_Admin/01_Adressen_Spesen/2026/"/>
    </mc:Choice>
  </mc:AlternateContent>
  <xr:revisionPtr revIDLastSave="19" documentId="13_ncr:1_{FDE2A119-2E41-4C52-9F25-0F53A900FAE9}" xr6:coauthVersionLast="47" xr6:coauthVersionMax="47" xr10:uidLastSave="{0F00CC70-B441-471F-AF3F-E92B8995852B}"/>
  <bookViews>
    <workbookView xWindow="-110" yWindow="-110" windowWidth="19420" windowHeight="11500" xr2:uid="{95E1CA9D-4F26-4B2A-A757-079DE0515EA2}"/>
  </bookViews>
  <sheets>
    <sheet name="Spesenabrechung" sheetId="1" r:id="rId1"/>
    <sheet name="Quellen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4" i="1"/>
  <c r="B15" i="1"/>
  <c r="B16" i="1"/>
  <c r="B17" i="1"/>
  <c r="B18" i="1"/>
  <c r="B19" i="1"/>
  <c r="B6" i="1"/>
  <c r="B7" i="1" s="1"/>
  <c r="B8" i="1" s="1"/>
  <c r="B9" i="1" s="1"/>
  <c r="B10" i="1" s="1"/>
  <c r="B11" i="1" s="1"/>
  <c r="B12" i="1" s="1"/>
  <c r="C6" i="1"/>
  <c r="C12" i="1"/>
  <c r="Q5" i="1" l="1" a="1"/>
  <c r="Q5" i="1" s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5" i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6" i="1" a="1"/>
  <c r="Q6" i="1" s="1"/>
  <c r="Q7" i="1" a="1"/>
  <c r="Q7" i="1" s="1"/>
  <c r="Q8" i="1" a="1"/>
  <c r="Q8" i="1" s="1"/>
  <c r="Q10" i="1" a="1"/>
  <c r="Q10" i="1" s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5" i="1"/>
  <c r="M26" i="4" l="1"/>
  <c r="E6" i="4"/>
  <c r="E5" i="4"/>
  <c r="E3" i="4"/>
  <c r="E2" i="4"/>
  <c r="Q9" i="1" l="1" a="1"/>
  <c r="Q9" i="1" s="1"/>
  <c r="C7" i="1"/>
  <c r="C8" i="1"/>
  <c r="C9" i="1"/>
  <c r="C10" i="1"/>
  <c r="C11" i="1"/>
  <c r="C13" i="1"/>
  <c r="C14" i="1"/>
  <c r="C15" i="1"/>
  <c r="C16" i="1"/>
  <c r="C17" i="1"/>
  <c r="C18" i="1"/>
  <c r="C19" i="1"/>
  <c r="K6" i="1" l="1"/>
  <c r="K7" i="1" l="1"/>
  <c r="K8" i="1" l="1"/>
  <c r="K10" i="1" l="1"/>
  <c r="K9" i="1"/>
  <c r="K11" i="1" l="1"/>
  <c r="K12" i="1" l="1"/>
  <c r="K13" i="1" l="1"/>
  <c r="K14" i="1" l="1"/>
  <c r="K15" i="1" l="1"/>
  <c r="K16" i="1" l="1"/>
  <c r="K17" i="1" l="1"/>
  <c r="K18" i="1" l="1"/>
  <c r="K19" i="1" l="1"/>
  <c r="K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<sst xmlns="http://schemas.openxmlformats.org/spreadsheetml/2006/main" count="79" uniqueCount="65">
  <si>
    <r>
      <t xml:space="preserve">Spesenabrechnung Swiss Cycling Commissaire
</t>
    </r>
    <r>
      <rPr>
        <b/>
        <i/>
        <sz val="18"/>
        <color theme="1"/>
        <rFont val="Arial Black"/>
        <family val="2"/>
      </rPr>
      <t>Décompte pour des epreuves Swiss Cycling Commissaire</t>
    </r>
    <r>
      <rPr>
        <b/>
        <sz val="18"/>
        <color theme="1"/>
        <rFont val="Arial Black"/>
        <family val="2"/>
      </rPr>
      <t xml:space="preserve">
</t>
    </r>
    <r>
      <rPr>
        <sz val="10"/>
        <color theme="1"/>
        <rFont val="Arial"/>
        <family val="2"/>
      </rPr>
      <t xml:space="preserve">
ist dem Rapport zum Rennen als Exceldatei anzuhängen / </t>
    </r>
    <r>
      <rPr>
        <i/>
        <sz val="10"/>
        <color theme="1"/>
        <rFont val="Arial"/>
        <family val="2"/>
      </rPr>
      <t>est joint au rapport comme fichier Excel</t>
    </r>
  </si>
  <si>
    <r>
      <t xml:space="preserve">Allgemeine Informationen
</t>
    </r>
    <r>
      <rPr>
        <b/>
        <i/>
        <sz val="12"/>
        <color theme="1"/>
        <rFont val="Arial"/>
        <family val="2"/>
      </rPr>
      <t>Informations générales</t>
    </r>
  </si>
  <si>
    <r>
      <t xml:space="preserve">Taggeld
</t>
    </r>
    <r>
      <rPr>
        <b/>
        <i/>
        <sz val="12"/>
        <color theme="1"/>
        <rFont val="Arial"/>
        <family val="2"/>
      </rPr>
      <t>Forfait journalier</t>
    </r>
  </si>
  <si>
    <r>
      <t xml:space="preserve">Spesen
</t>
    </r>
    <r>
      <rPr>
        <b/>
        <i/>
        <sz val="12"/>
        <color theme="1"/>
        <rFont val="Arial"/>
        <family val="2"/>
      </rPr>
      <t>Frais</t>
    </r>
  </si>
  <si>
    <r>
      <t xml:space="preserve">Bemerkungen
</t>
    </r>
    <r>
      <rPr>
        <b/>
        <i/>
        <sz val="12"/>
        <color theme="1"/>
        <rFont val="Arial"/>
        <family val="2"/>
      </rPr>
      <t>Remarques</t>
    </r>
  </si>
  <si>
    <t>Datum
Date</t>
  </si>
  <si>
    <r>
      <t xml:space="preserve">Diszplin
</t>
    </r>
    <r>
      <rPr>
        <i/>
        <sz val="10"/>
        <color theme="1"/>
        <rFont val="Arial"/>
        <family val="2"/>
      </rPr>
      <t>Discipline</t>
    </r>
  </si>
  <si>
    <t>Anlass
Evenement</t>
  </si>
  <si>
    <t>UCI-ID</t>
  </si>
  <si>
    <t>Vorname
Prénome</t>
  </si>
  <si>
    <t>Name
Nom</t>
  </si>
  <si>
    <t>Wohnort
Lieu</t>
  </si>
  <si>
    <r>
      <t xml:space="preserve">Status/Funktion
</t>
    </r>
    <r>
      <rPr>
        <i/>
        <sz val="10"/>
        <color theme="1"/>
        <rFont val="Arial"/>
        <family val="2"/>
      </rPr>
      <t>Statut/fonction</t>
    </r>
  </si>
  <si>
    <t>Tage
Jours</t>
  </si>
  <si>
    <r>
      <t xml:space="preserve">Tages-pauschale
</t>
    </r>
    <r>
      <rPr>
        <i/>
        <sz val="10"/>
        <color theme="1"/>
        <rFont val="Arial"/>
        <family val="2"/>
      </rPr>
      <t>Forfait journalier</t>
    </r>
  </si>
  <si>
    <t>Total</t>
  </si>
  <si>
    <r>
      <t xml:space="preserve">ÖV-Ticket
</t>
    </r>
    <r>
      <rPr>
        <i/>
        <sz val="10"/>
        <color theme="1"/>
        <rFont val="Arial"/>
        <family val="2"/>
      </rPr>
      <t>Billet de TP</t>
    </r>
  </si>
  <si>
    <r>
      <t xml:space="preserve">Fahrzeug
</t>
    </r>
    <r>
      <rPr>
        <i/>
        <sz val="10"/>
        <color theme="1"/>
        <rFont val="Arial"/>
        <family val="2"/>
      </rPr>
      <t>Véhicule</t>
    </r>
  </si>
  <si>
    <t>KM</t>
  </si>
  <si>
    <r>
      <t xml:space="preserve">Reisespesen
</t>
    </r>
    <r>
      <rPr>
        <i/>
        <sz val="10"/>
        <color theme="1"/>
        <rFont val="Arial"/>
        <family val="2"/>
      </rPr>
      <t>Frais de déplacement</t>
    </r>
  </si>
  <si>
    <t>andere Ausgaben
autre frais</t>
  </si>
  <si>
    <t>Kleinspesenpauschale
Forfait pour petits frais</t>
  </si>
  <si>
    <r>
      <t xml:space="preserve">Bemerkungen
</t>
    </r>
    <r>
      <rPr>
        <i/>
        <sz val="10"/>
        <color theme="1"/>
        <rFont val="Arial"/>
        <family val="2"/>
      </rPr>
      <t>Remarques</t>
    </r>
  </si>
  <si>
    <t>Disziplin</t>
  </si>
  <si>
    <t>Ansprechpersonen</t>
  </si>
  <si>
    <t>Email</t>
  </si>
  <si>
    <t>Telefon</t>
  </si>
  <si>
    <t>Konto</t>
  </si>
  <si>
    <t>Status/Funktion</t>
  </si>
  <si>
    <t>Rennstufe (Strasse)</t>
  </si>
  <si>
    <t>Spesen</t>
  </si>
  <si>
    <r>
      <t xml:space="preserve">Bahn / </t>
    </r>
    <r>
      <rPr>
        <i/>
        <sz val="10"/>
        <color theme="1"/>
        <rFont val="Arial"/>
        <family val="2"/>
      </rPr>
      <t>Piste</t>
    </r>
  </si>
  <si>
    <t>Nik Iseli</t>
  </si>
  <si>
    <t>nik.iseli@swiss-cycling.ch</t>
  </si>
  <si>
    <t>Swiss Cycling Commissaire C</t>
  </si>
  <si>
    <t>WorldTour + ProSeries</t>
  </si>
  <si>
    <r>
      <t xml:space="preserve">Auto / </t>
    </r>
    <r>
      <rPr>
        <i/>
        <sz val="10"/>
        <color theme="1"/>
        <rFont val="Arial"/>
        <family val="2"/>
      </rPr>
      <t>Voiture</t>
    </r>
  </si>
  <si>
    <r>
      <t xml:space="preserve">MTB / </t>
    </r>
    <r>
      <rPr>
        <i/>
        <sz val="10"/>
        <color theme="1"/>
        <rFont val="Arial"/>
        <family val="2"/>
      </rPr>
      <t>VTT</t>
    </r>
  </si>
  <si>
    <t>Swiss Cycling Commissaire B</t>
  </si>
  <si>
    <t>UCI (nicht WorldTour + ProSeries)</t>
  </si>
  <si>
    <t>Moto</t>
  </si>
  <si>
    <r>
      <t xml:space="preserve">Radquer / </t>
    </r>
    <r>
      <rPr>
        <i/>
        <sz val="10"/>
        <color theme="1"/>
        <rFont val="Arial"/>
        <family val="2"/>
      </rPr>
      <t>Cyclo-Cross</t>
    </r>
  </si>
  <si>
    <t>Swiss Cycling Commissaire A</t>
  </si>
  <si>
    <t>Kleinspesen</t>
  </si>
  <si>
    <t>BMX</t>
  </si>
  <si>
    <t>UCI Elite National Commissaire</t>
  </si>
  <si>
    <r>
      <t xml:space="preserve">Strasse / </t>
    </r>
    <r>
      <rPr>
        <i/>
        <sz val="10"/>
        <color theme="1"/>
        <rFont val="Arial"/>
        <family val="2"/>
      </rPr>
      <t>Route</t>
    </r>
  </si>
  <si>
    <t>Tino Eicher</t>
  </si>
  <si>
    <t>tino.eicher@swiss-cycling.ch</t>
  </si>
  <si>
    <t>UCI International Commissaire</t>
  </si>
  <si>
    <r>
      <t xml:space="preserve">PCP / </t>
    </r>
    <r>
      <rPr>
        <i/>
        <sz val="10"/>
        <color theme="1"/>
        <rFont val="Arial"/>
        <family val="2"/>
      </rPr>
      <t>PCC</t>
    </r>
  </si>
  <si>
    <r>
      <t xml:space="preserve">Koordinator / </t>
    </r>
    <r>
      <rPr>
        <i/>
        <sz val="10"/>
        <color theme="1"/>
        <rFont val="Arial"/>
        <family val="2"/>
      </rPr>
      <t>Coordinateur</t>
    </r>
  </si>
  <si>
    <r>
      <t xml:space="preserve">Andere (z.B. Ausbildner) / </t>
    </r>
    <r>
      <rPr>
        <i/>
        <sz val="10"/>
        <color theme="1"/>
        <rFont val="Arial"/>
        <family val="2"/>
      </rPr>
      <t>Autres (par ex. formateur)</t>
    </r>
  </si>
  <si>
    <t>Spezialfälle</t>
  </si>
  <si>
    <t>Taggeld</t>
  </si>
  <si>
    <t>Reisespesen</t>
  </si>
  <si>
    <t>Ja</t>
  </si>
  <si>
    <t>PCP / PCC</t>
  </si>
  <si>
    <t>Koordinator / Coordinateur</t>
  </si>
  <si>
    <t>Taggelder</t>
  </si>
  <si>
    <t>stefanie.zurbuchen@swiss-cycling.ch</t>
  </si>
  <si>
    <t>Stefanie Zurbuchen</t>
  </si>
  <si>
    <t>Lea Trüssel</t>
  </si>
  <si>
    <t>lea.truessel@swiss-cycling.ch</t>
  </si>
  <si>
    <t>+41 31 359 72 46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</si>
</sst>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CHF&quot;\ * #,##0.00_ ;_ &quot;CHF&quot;\ * \-#,##0.00_ ;_ &quot;CHF&quot;\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8"/>
      <color theme="1"/>
      <name val="Arial Black"/>
      <family val="2"/>
    </font>
    <font>
      <b/>
      <i/>
      <sz val="18"/>
      <color theme="1"/>
      <name val="Arial Black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9" fillId="0" borderId="0"/>
    <xf numFmtId="0" fontId="9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4" fillId="0" borderId="0" xfId="0" applyFont="1"/>
    <xf numFmtId="44" fontId="2" fillId="0" borderId="0" xfId="1" applyFont="1"/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center"/>
    </xf>
    <xf numFmtId="0" fontId="2" fillId="0" borderId="0" xfId="0" quotePrefix="1" applyFont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44" fontId="2" fillId="5" borderId="0" xfId="1" applyFont="1" applyFill="1" applyBorder="1" applyAlignment="1">
      <alignment vertical="center"/>
    </xf>
    <xf numFmtId="44" fontId="2" fillId="5" borderId="2" xfId="1" applyFont="1" applyFill="1" applyBorder="1" applyAlignment="1">
      <alignment vertical="center"/>
    </xf>
    <xf numFmtId="0" fontId="2" fillId="5" borderId="4" xfId="0" applyFont="1" applyFill="1" applyBorder="1" applyAlignment="1">
      <alignment vertical="center"/>
    </xf>
    <xf numFmtId="44" fontId="2" fillId="5" borderId="5" xfId="1" applyFont="1" applyFill="1" applyBorder="1" applyAlignment="1">
      <alignment vertical="center"/>
    </xf>
    <xf numFmtId="14" fontId="2" fillId="0" borderId="1" xfId="0" applyNumberFormat="1" applyFont="1" applyBorder="1" applyAlignment="1" applyProtection="1">
      <alignment horizontal="center" vertical="center"/>
      <protection locked="0"/>
    </xf>
    <xf numFmtId="14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vertical="center"/>
      <protection locked="0"/>
    </xf>
    <xf numFmtId="44" fontId="2" fillId="0" borderId="0" xfId="1" applyFont="1" applyBorder="1" applyAlignment="1" applyProtection="1">
      <alignment vertical="center"/>
      <protection locked="0"/>
    </xf>
    <xf numFmtId="0" fontId="2" fillId="0" borderId="0" xfId="1" applyNumberFormat="1" applyFont="1" applyBorder="1" applyAlignment="1" applyProtection="1">
      <alignment horizontal="center" vertical="center"/>
      <protection locked="0"/>
    </xf>
    <xf numFmtId="44" fontId="2" fillId="0" borderId="4" xfId="1" applyFont="1" applyBorder="1" applyAlignment="1" applyProtection="1">
      <alignment vertical="center"/>
      <protection locked="0"/>
    </xf>
    <xf numFmtId="0" fontId="2" fillId="0" borderId="4" xfId="1" applyNumberFormat="1" applyFont="1" applyBorder="1" applyAlignment="1" applyProtection="1">
      <alignment horizontal="center" vertical="center"/>
      <protection locked="0"/>
    </xf>
    <xf numFmtId="0" fontId="2" fillId="0" borderId="0" xfId="1" applyNumberFormat="1" applyFont="1" applyBorder="1" applyAlignment="1" applyProtection="1">
      <alignment vertical="center"/>
      <protection locked="0"/>
    </xf>
    <xf numFmtId="0" fontId="2" fillId="0" borderId="4" xfId="1" applyNumberFormat="1" applyFont="1" applyBorder="1" applyAlignment="1" applyProtection="1">
      <alignment vertical="center"/>
      <protection locked="0"/>
    </xf>
    <xf numFmtId="0" fontId="4" fillId="0" borderId="0" xfId="0" applyFont="1" applyAlignment="1">
      <alignment horizontal="center"/>
    </xf>
    <xf numFmtId="0" fontId="2" fillId="2" borderId="8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4" borderId="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44" fontId="2" fillId="0" borderId="1" xfId="1" applyFont="1" applyBorder="1" applyAlignment="1" applyProtection="1">
      <alignment vertical="center"/>
      <protection locked="0"/>
    </xf>
    <xf numFmtId="44" fontId="2" fillId="0" borderId="3" xfId="1" applyFont="1" applyBorder="1" applyAlignment="1" applyProtection="1">
      <alignment vertical="center"/>
      <protection locked="0"/>
    </xf>
    <xf numFmtId="0" fontId="2" fillId="3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44" fontId="2" fillId="0" borderId="0" xfId="1" applyFont="1" applyFill="1" applyBorder="1"/>
    <xf numFmtId="0" fontId="2" fillId="0" borderId="0" xfId="0" applyFont="1" applyAlignment="1">
      <alignment horizontal="right"/>
    </xf>
    <xf numFmtId="0" fontId="1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0" borderId="10" xfId="0" applyFont="1" applyBorder="1" applyAlignment="1" applyProtection="1">
      <alignment vertical="center"/>
      <protection locked="0"/>
    </xf>
    <xf numFmtId="44" fontId="2" fillId="5" borderId="4" xfId="1" applyFont="1" applyFill="1" applyBorder="1" applyAlignment="1">
      <alignment vertical="center"/>
    </xf>
    <xf numFmtId="0" fontId="2" fillId="0" borderId="11" xfId="0" applyFont="1" applyBorder="1" applyAlignment="1" applyProtection="1">
      <alignment vertical="center"/>
      <protection locked="0"/>
    </xf>
    <xf numFmtId="0" fontId="7" fillId="0" borderId="0" xfId="0" applyFont="1" applyAlignment="1">
      <alignment vertical="center" wrapText="1"/>
    </xf>
    <xf numFmtId="44" fontId="2" fillId="6" borderId="0" xfId="1" applyFont="1" applyFill="1" applyProtection="1">
      <protection locked="0"/>
    </xf>
    <xf numFmtId="0" fontId="2" fillId="6" borderId="0" xfId="0" applyFont="1" applyFill="1" applyProtection="1">
      <protection locked="0"/>
    </xf>
    <xf numFmtId="14" fontId="2" fillId="0" borderId="12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44" fontId="2" fillId="5" borderId="13" xfId="1" applyFont="1" applyFill="1" applyBorder="1" applyAlignment="1">
      <alignment vertical="center"/>
    </xf>
    <xf numFmtId="44" fontId="2" fillId="5" borderId="14" xfId="1" applyFont="1" applyFill="1" applyBorder="1" applyAlignment="1">
      <alignment vertical="center"/>
    </xf>
    <xf numFmtId="44" fontId="2" fillId="0" borderId="12" xfId="1" applyFont="1" applyBorder="1" applyAlignment="1" applyProtection="1">
      <alignment vertical="center"/>
      <protection locked="0"/>
    </xf>
    <xf numFmtId="0" fontId="2" fillId="0" borderId="13" xfId="1" applyNumberFormat="1" applyFont="1" applyBorder="1" applyAlignment="1" applyProtection="1">
      <alignment vertical="center"/>
      <protection locked="0"/>
    </xf>
    <xf numFmtId="0" fontId="2" fillId="0" borderId="13" xfId="1" applyNumberFormat="1" applyFont="1" applyBorder="1" applyAlignment="1" applyProtection="1">
      <alignment horizontal="center" vertical="center"/>
      <protection locked="0"/>
    </xf>
    <xf numFmtId="44" fontId="2" fillId="0" borderId="13" xfId="1" applyFont="1" applyBorder="1" applyAlignment="1" applyProtection="1">
      <alignment vertical="center"/>
      <protection locked="0"/>
    </xf>
    <xf numFmtId="0" fontId="2" fillId="0" borderId="15" xfId="0" applyFont="1" applyBorder="1" applyAlignment="1" applyProtection="1">
      <alignment vertical="center"/>
      <protection locked="0"/>
    </xf>
    <xf numFmtId="0" fontId="2" fillId="5" borderId="0" xfId="0" applyFont="1" applyFill="1" applyAlignme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</cellXfs>
  <cellStyles count="5">
    <cellStyle name="Currency 2" xfId="4" xr:uid="{50BC4CFF-B107-409B-8A16-5DEC63E3B5DF}"/>
    <cellStyle name="Standard" xfId="0" builtinId="0"/>
    <cellStyle name="Standard 2" xfId="2" xr:uid="{E409345D-DFE5-4A0F-BEB7-2CBD04CEF1A6}"/>
    <cellStyle name="Standard 5" xfId="3" xr:uid="{4444F0CB-16A6-45D1-82B3-133BA6E8B5F2}"/>
    <cellStyle name="Währung" xfId="1" builtinId="4"/>
  </cellStyles>
  <dxfs count="0"/>
  <tableStyles count="0" defaultTableStyle="TableStyleMedium2" defaultPivotStyle="PivotStyleLight16"/>
  <colors>
    <mruColors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2603500</xdr:colOff>
      <xdr:row>0</xdr:row>
      <xdr:rowOff>279400</xdr:rowOff>
    </xdr:from>
    <xdr:to>
      <xdr:col>17</xdr:col>
      <xdr:colOff>4309810</xdr:colOff>
      <xdr:row>0</xdr:row>
      <xdr:rowOff>955761</xdr:rowOff>
    </xdr:to>
    <xdr:pic>
      <xdr:nvPicPr>
        <xdr:cNvPr id="2" name="Grafik 1" descr="Ein Bild, das Schwarz, Dunkelheit enthält.&#10;&#10;Automatisch generierte Beschreibung">
          <a:extLst>
            <a:ext uri="{FF2B5EF4-FFF2-40B4-BE49-F238E27FC236}">
              <a16:creationId xmlns:a16="http://schemas.microsoft.com/office/drawing/2014/main" id="{D79C631A-E1BE-4E5D-B6A4-C708EC2CD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53700" y="279400"/>
          <a:ext cx="1706310" cy="676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tino.eicher@swiss-cycling.ch" TargetMode="External"/><Relationship Id="rId1" Type="http://schemas.openxmlformats.org/officeDocument/2006/relationships/hyperlink" Target="mailto:nik.iseli@swiss-cycling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A0B2C-C610-43CC-A01F-72533E2DCDDC}">
  <sheetPr codeName="Tabelle1"/>
  <dimension ref="A1:W20"/>
  <sheetViews>
    <sheetView tabSelected="1" zoomScale="48" workbookViewId="0">
      <selection activeCell="F12" sqref="F12"/>
    </sheetView>
  </sheetViews>
  <sheetFormatPr baseColWidth="10" defaultColWidth="11.54296875" defaultRowHeight="12.5" x14ac:dyDescent="0.25"/>
  <cols>
    <col min="1" max="1" width="11.54296875" style="1"/>
    <col min="2" max="2" width="54.453125" style="1" bestFit="1" customWidth="1"/>
    <col min="3" max="3" width="34.26953125" style="1" customWidth="1"/>
    <col min="4" max="4" width="15.1796875" style="1" customWidth="1"/>
    <col min="5" max="5" width="16.26953125" style="1" bestFit="1" customWidth="1"/>
    <col min="6" max="6" width="11.54296875" style="1"/>
    <col min="7" max="7" width="13.81640625" style="1" bestFit="1" customWidth="1"/>
    <col min="8" max="8" width="46.54296875" style="1" bestFit="1" customWidth="1"/>
    <col min="9" max="9" width="6" style="1" bestFit="1" customWidth="1"/>
    <col min="10" max="10" width="16.26953125" style="1" customWidth="1"/>
    <col min="11" max="11" width="13.26953125" style="1" bestFit="1" customWidth="1"/>
    <col min="12" max="12" width="11.81640625" style="1" bestFit="1" customWidth="1"/>
    <col min="13" max="13" width="13.81640625" style="1" bestFit="1" customWidth="1"/>
    <col min="14" max="14" width="11.54296875" style="1"/>
    <col min="15" max="15" width="13.7265625" style="1" customWidth="1"/>
    <col min="16" max="17" width="11.54296875" style="1"/>
    <col min="18" max="18" width="69.1796875" style="1" customWidth="1"/>
    <col min="19" max="16384" width="11.54296875" style="1"/>
  </cols>
  <sheetData>
    <row r="1" spans="1:23" ht="96.65" customHeight="1" x14ac:dyDescent="0.2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47"/>
      <c r="T1" s="47"/>
      <c r="U1" s="47"/>
      <c r="V1" s="47"/>
      <c r="W1" s="47"/>
    </row>
    <row r="2" spans="1:23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1:23" ht="66" customHeight="1" x14ac:dyDescent="0.25">
      <c r="A3" s="66" t="s">
        <v>1</v>
      </c>
      <c r="B3" s="67"/>
      <c r="C3" s="67"/>
      <c r="D3" s="67"/>
      <c r="E3" s="67"/>
      <c r="F3" s="67"/>
      <c r="G3" s="67"/>
      <c r="H3" s="68"/>
      <c r="I3" s="69" t="s">
        <v>2</v>
      </c>
      <c r="J3" s="70"/>
      <c r="K3" s="71"/>
      <c r="L3" s="72" t="s">
        <v>3</v>
      </c>
      <c r="M3" s="73"/>
      <c r="N3" s="73"/>
      <c r="O3" s="73"/>
      <c r="P3" s="73"/>
      <c r="Q3" s="74"/>
      <c r="R3" s="42" t="s">
        <v>4</v>
      </c>
      <c r="S3" s="40"/>
      <c r="T3" s="40"/>
      <c r="U3" s="40"/>
      <c r="V3" s="40"/>
      <c r="W3" s="40"/>
    </row>
    <row r="4" spans="1:23" s="4" customFormat="1" ht="63.65" customHeight="1" x14ac:dyDescent="0.35">
      <c r="A4" s="7" t="s">
        <v>5</v>
      </c>
      <c r="B4" s="8" t="s">
        <v>6</v>
      </c>
      <c r="C4" s="8" t="s">
        <v>7</v>
      </c>
      <c r="D4" s="9" t="s">
        <v>8</v>
      </c>
      <c r="E4" s="8" t="s">
        <v>9</v>
      </c>
      <c r="F4" s="8" t="s">
        <v>10</v>
      </c>
      <c r="G4" s="8" t="s">
        <v>11</v>
      </c>
      <c r="H4" s="27" t="s">
        <v>12</v>
      </c>
      <c r="I4" s="34" t="s">
        <v>13</v>
      </c>
      <c r="J4" s="10" t="s">
        <v>14</v>
      </c>
      <c r="K4" s="35" t="s">
        <v>15</v>
      </c>
      <c r="L4" s="30" t="s">
        <v>16</v>
      </c>
      <c r="M4" s="11" t="s">
        <v>17</v>
      </c>
      <c r="N4" s="11" t="s">
        <v>18</v>
      </c>
      <c r="O4" s="11" t="s">
        <v>19</v>
      </c>
      <c r="P4" s="11" t="s">
        <v>20</v>
      </c>
      <c r="Q4" s="31" t="s">
        <v>21</v>
      </c>
      <c r="R4" s="43" t="s">
        <v>22</v>
      </c>
      <c r="S4" s="41"/>
      <c r="T4" s="41"/>
      <c r="U4" s="41"/>
      <c r="V4" s="41"/>
      <c r="W4" s="41"/>
    </row>
    <row r="5" spans="1:23" s="4" customFormat="1" ht="19.899999999999999" customHeight="1" x14ac:dyDescent="0.35">
      <c r="A5" s="50"/>
      <c r="B5" s="51"/>
      <c r="C5" s="51"/>
      <c r="D5" s="52"/>
      <c r="E5" s="51"/>
      <c r="F5" s="51"/>
      <c r="G5" s="51"/>
      <c r="H5" s="53"/>
      <c r="I5" s="54"/>
      <c r="J5" s="55">
        <f>IFERROR(VLOOKUP(H5,Quellen!$M$2:$N$8,2,0),0)</f>
        <v>0</v>
      </c>
      <c r="K5" s="56">
        <f>IFERROR(I5*J5,"")</f>
        <v>0</v>
      </c>
      <c r="L5" s="57"/>
      <c r="M5" s="58"/>
      <c r="N5" s="59"/>
      <c r="O5" s="55">
        <f>IF(ISBLANK(N5),0,N5*VLOOKUP(M5,Quellen!$P$2:$Q$3,2,FALSE))+IF(ISNUMBER(L5),L5,0)</f>
        <v>0</v>
      </c>
      <c r="P5" s="60"/>
      <c r="Q5" s="56" cm="1">
        <f t="array" ref="Q5">IF(ISBLANK(D5),0,IF(OR(H5=Quellen!$I$2:$I$8),Quellen!Q$4,IF(H5=Quellen!$M$26,IF(Quellen!$P$26="Nein",Quellen!Q$4*0,IF(H5=Quellen!$M$26,IF(Quellen!$P$26="Ja",Quellen!Q$4*1,""))))))</f>
        <v>0</v>
      </c>
      <c r="R5" s="61"/>
    </row>
    <row r="6" spans="1:23" s="4" customFormat="1" ht="19.899999999999999" customHeight="1" x14ac:dyDescent="0.35">
      <c r="A6" s="16"/>
      <c r="B6" s="62" t="str">
        <f>IF(ISBLANK($A6)+ISBLANK($D6)+ISBLANK($E6)&lt;3,B5,"")</f>
        <v/>
      </c>
      <c r="C6" s="62" t="str">
        <f>IF(ISBLANK($A6)+ISBLANK($D6)+ISBLANK($E6)&lt;3,C5,"")</f>
        <v/>
      </c>
      <c r="D6" s="63"/>
      <c r="E6" s="64"/>
      <c r="F6" s="64"/>
      <c r="G6" s="64"/>
      <c r="H6" s="36"/>
      <c r="I6" s="28"/>
      <c r="J6" s="12">
        <f>IFERROR(VLOOKUP(H6,Quellen!$M$2:$N$8,2,0),0)</f>
        <v>0</v>
      </c>
      <c r="K6" s="13">
        <f t="shared" ref="K6:K19" si="0">IFERROR(I6*J6,"")</f>
        <v>0</v>
      </c>
      <c r="L6" s="32"/>
      <c r="M6" s="24"/>
      <c r="N6" s="21"/>
      <c r="O6" s="12">
        <f>IF(ISBLANK(N6),0,N6*VLOOKUP(M6,Quellen!$P$2:$Q$3,2,FALSE))+IF(ISNUMBER(L6),L6,0)</f>
        <v>0</v>
      </c>
      <c r="P6" s="20"/>
      <c r="Q6" s="13" cm="1">
        <f t="array" ref="Q6">IF(ISBLANK(D6),0,IF(OR(H6=Quellen!$I$2:$I$8),Quellen!Q$4,IF(H6=Quellen!$M$26,IF(Quellen!$P$26="Nein",Quellen!Q$4*0,IF(H6=Quellen!$M$26,IF(Quellen!$P$26="Ja",Quellen!Q$4*1,""))))))</f>
        <v>0</v>
      </c>
      <c r="R6" s="44"/>
    </row>
    <row r="7" spans="1:23" s="4" customFormat="1" ht="19.899999999999999" customHeight="1" x14ac:dyDescent="0.35">
      <c r="A7" s="16"/>
      <c r="B7" s="62" t="str">
        <f t="shared" ref="B7:B19" si="1">IF(ISBLANK($A7)+ISBLANK($D7)+ISBLANK($E7)&lt;3,B6,"")</f>
        <v/>
      </c>
      <c r="C7" s="62" t="str">
        <f t="shared" ref="C7:C19" si="2">IF(ISBLANK(A7),"",$C$5)</f>
        <v/>
      </c>
      <c r="D7" s="63"/>
      <c r="E7" s="64"/>
      <c r="F7" s="64"/>
      <c r="G7" s="64"/>
      <c r="H7" s="36"/>
      <c r="I7" s="28"/>
      <c r="J7" s="12">
        <f>IFERROR(VLOOKUP(H7,Quellen!$M$2:$N$8,2,0),0)</f>
        <v>0</v>
      </c>
      <c r="K7" s="13">
        <f t="shared" si="0"/>
        <v>0</v>
      </c>
      <c r="L7" s="32"/>
      <c r="M7" s="24"/>
      <c r="N7" s="21"/>
      <c r="O7" s="12">
        <f>IF(ISBLANK(N7),0,N7*VLOOKUP(M7,Quellen!$P$2:$Q$3,2,FALSE))+IF(ISNUMBER(L7),L7,0)</f>
        <v>0</v>
      </c>
      <c r="P7" s="20"/>
      <c r="Q7" s="13" cm="1">
        <f t="array" ref="Q7">IF(ISBLANK(D7),0,IF(OR(H7=Quellen!$I$2:$I$8),Quellen!Q$4,IF(H7=Quellen!$M$26,IF(Quellen!$P$26="Nein",Quellen!Q$4*0,IF(H7=Quellen!$M$26,IF(Quellen!$P$26="Ja",Quellen!Q$4*1,""))))))</f>
        <v>0</v>
      </c>
      <c r="R7" s="44"/>
    </row>
    <row r="8" spans="1:23" s="4" customFormat="1" ht="19.899999999999999" customHeight="1" x14ac:dyDescent="0.35">
      <c r="A8" s="16"/>
      <c r="B8" s="62" t="str">
        <f t="shared" si="1"/>
        <v/>
      </c>
      <c r="C8" s="62" t="str">
        <f t="shared" si="2"/>
        <v/>
      </c>
      <c r="D8" s="63"/>
      <c r="E8" s="64"/>
      <c r="F8" s="64"/>
      <c r="G8" s="64"/>
      <c r="H8" s="36"/>
      <c r="I8" s="28"/>
      <c r="J8" s="12">
        <f>IFERROR(VLOOKUP(H8,Quellen!$M$2:$N$8,2,0),0)</f>
        <v>0</v>
      </c>
      <c r="K8" s="13">
        <f t="shared" si="0"/>
        <v>0</v>
      </c>
      <c r="L8" s="32"/>
      <c r="M8" s="24"/>
      <c r="N8" s="21"/>
      <c r="O8" s="12">
        <f>IF(ISBLANK(N8),0,N8*VLOOKUP(M8,Quellen!$P$2:$Q$3,2,FALSE))+IF(ISNUMBER(L8),L8,0)</f>
        <v>0</v>
      </c>
      <c r="P8" s="20"/>
      <c r="Q8" s="13" cm="1">
        <f t="array" ref="Q8">IF(ISBLANK(D8),0,IF(OR(H8=Quellen!$I$2:$I$8),Quellen!Q$4,IF(H8=Quellen!$M$26,IF(Quellen!$P$26="Nein",Quellen!Q$4*0,IF(H8=Quellen!$M$26,IF(Quellen!$P$26="Ja",Quellen!Q$4*1,""))))))</f>
        <v>0</v>
      </c>
      <c r="R8" s="44"/>
    </row>
    <row r="9" spans="1:23" s="4" customFormat="1" ht="19.899999999999999" customHeight="1" x14ac:dyDescent="0.35">
      <c r="A9" s="16"/>
      <c r="B9" s="62" t="str">
        <f t="shared" si="1"/>
        <v/>
      </c>
      <c r="C9" s="62" t="str">
        <f t="shared" si="2"/>
        <v/>
      </c>
      <c r="D9" s="63"/>
      <c r="E9" s="64"/>
      <c r="F9" s="64"/>
      <c r="G9" s="64"/>
      <c r="H9" s="36"/>
      <c r="I9" s="28"/>
      <c r="J9" s="12">
        <f>IFERROR(VLOOKUP(H9,Quellen!$M$2:$N$8,2,0),0)</f>
        <v>0</v>
      </c>
      <c r="K9" s="13">
        <f t="shared" si="0"/>
        <v>0</v>
      </c>
      <c r="L9" s="32"/>
      <c r="M9" s="24"/>
      <c r="N9" s="21"/>
      <c r="O9" s="12">
        <f>IF(ISBLANK(N9),0,N9*VLOOKUP(M9,Quellen!$P$2:$Q$3,2,FALSE))+IF(ISNUMBER(L9),L9,0)</f>
        <v>0</v>
      </c>
      <c r="P9" s="20"/>
      <c r="Q9" s="13" cm="1">
        <f t="array" ref="Q9">IF(ISBLANK(D9),0,IF(OR(H9=Quellen!$I$2:$I$8),Quellen!Q$4,IF(H9=Quellen!$M$26,IF(Quellen!$P$26="Nein",Quellen!Q$4*0,IF(H9=Quellen!$M$26,IF(Quellen!$P$26="Ja",Quellen!Q$4*1,""))))))</f>
        <v>0</v>
      </c>
      <c r="R9" s="44"/>
    </row>
    <row r="10" spans="1:23" s="4" customFormat="1" ht="19.899999999999999" customHeight="1" x14ac:dyDescent="0.35">
      <c r="A10" s="16"/>
      <c r="B10" s="62" t="str">
        <f t="shared" si="1"/>
        <v/>
      </c>
      <c r="C10" s="62" t="str">
        <f t="shared" si="2"/>
        <v/>
      </c>
      <c r="D10" s="63"/>
      <c r="E10" s="64"/>
      <c r="F10" s="64"/>
      <c r="G10" s="64"/>
      <c r="H10" s="36"/>
      <c r="I10" s="28"/>
      <c r="J10" s="12">
        <f>IFERROR(VLOOKUP(H10,Quellen!$M$2:$N$8,2,0),0)</f>
        <v>0</v>
      </c>
      <c r="K10" s="13">
        <f t="shared" si="0"/>
        <v>0</v>
      </c>
      <c r="L10" s="32"/>
      <c r="M10" s="24"/>
      <c r="N10" s="21"/>
      <c r="O10" s="12">
        <f>IF(ISBLANK(N10),0,N10*VLOOKUP(M10,Quellen!$P$2:$Q$3,2,FALSE))+IF(ISNUMBER(L10),L10,0)</f>
        <v>0</v>
      </c>
      <c r="P10" s="20"/>
      <c r="Q10" s="13" cm="1">
        <f t="array" ref="Q10">IF(ISBLANK(D10),0,IF(OR(H10=Quellen!$I$2:$I$8),Quellen!Q$4,IF(H10=Quellen!$M$26,IF(Quellen!$P$26="Nein",Quellen!Q$4*0,IF(H10=Quellen!$M$26,IF(Quellen!$P$26="Ja",Quellen!Q$4*1,""))))))</f>
        <v>0</v>
      </c>
      <c r="R10" s="44"/>
    </row>
    <row r="11" spans="1:23" s="4" customFormat="1" ht="19.899999999999999" customHeight="1" x14ac:dyDescent="0.35">
      <c r="A11" s="16"/>
      <c r="B11" s="62" t="str">
        <f t="shared" si="1"/>
        <v/>
      </c>
      <c r="C11" s="62" t="str">
        <f t="shared" si="2"/>
        <v/>
      </c>
      <c r="D11" s="63"/>
      <c r="E11" s="64"/>
      <c r="F11" s="64"/>
      <c r="G11" s="64"/>
      <c r="H11" s="36"/>
      <c r="I11" s="28"/>
      <c r="J11" s="12">
        <f>IFERROR(VLOOKUP(H11,Quellen!$M$2:$N$8,2,0),0)</f>
        <v>0</v>
      </c>
      <c r="K11" s="13">
        <f t="shared" si="0"/>
        <v>0</v>
      </c>
      <c r="L11" s="32"/>
      <c r="M11" s="24"/>
      <c r="N11" s="21"/>
      <c r="O11" s="12">
        <f>IF(ISBLANK(N11),0,N11*VLOOKUP(M11,Quellen!$P$2:$Q$3,2,FALSE))+IF(ISNUMBER(L11),L11,0)</f>
        <v>0</v>
      </c>
      <c r="P11" s="20"/>
      <c r="Q11" s="13" cm="1">
        <f t="array" ref="Q11">IF(ISBLANK(D11),0,IF(OR(H11=Quellen!$I$2:$I$8),Quellen!Q$4,IF(H11=Quellen!$M$26,IF(Quellen!$P$26="Nein",Quellen!Q$4*0,IF(H11=Quellen!$M$26,IF(Quellen!$P$26="Ja",Quellen!Q$4*1,""))))))</f>
        <v>0</v>
      </c>
      <c r="R11" s="44"/>
    </row>
    <row r="12" spans="1:23" s="4" customFormat="1" ht="19.899999999999999" customHeight="1" x14ac:dyDescent="0.35">
      <c r="A12" s="16"/>
      <c r="B12" s="62" t="str">
        <f t="shared" si="1"/>
        <v/>
      </c>
      <c r="C12" s="62" t="str">
        <f>IF(ISBLANK(A12),"",$C$5)</f>
        <v/>
      </c>
      <c r="D12" s="63"/>
      <c r="E12" s="64"/>
      <c r="F12" s="64"/>
      <c r="G12" s="64"/>
      <c r="H12" s="36"/>
      <c r="I12" s="28"/>
      <c r="J12" s="12">
        <f>IFERROR(VLOOKUP(H12,Quellen!$M$2:$N$8,2,0),0)</f>
        <v>0</v>
      </c>
      <c r="K12" s="13">
        <f t="shared" si="0"/>
        <v>0</v>
      </c>
      <c r="L12" s="32"/>
      <c r="M12" s="24"/>
      <c r="N12" s="21"/>
      <c r="O12" s="12">
        <f>IF(ISBLANK(N12),0,N12*VLOOKUP(M12,Quellen!$P$2:$Q$3,2,FALSE))+IF(ISNUMBER(L12),L12,0)</f>
        <v>0</v>
      </c>
      <c r="P12" s="20"/>
      <c r="Q12" s="13" cm="1">
        <f t="array" ref="Q12">IF(ISBLANK(D12),0,IF(OR(H12=Quellen!$I$2:$I$8),Quellen!Q$4,IF(H12=Quellen!$M$26,IF(Quellen!$P$26="Nein",Quellen!Q$4*0,IF(H12=Quellen!$M$26,IF(Quellen!$P$26="Ja",Quellen!Q$4*1,""))))))</f>
        <v>0</v>
      </c>
      <c r="R12" s="44"/>
    </row>
    <row r="13" spans="1:23" s="4" customFormat="1" ht="19.899999999999999" customHeight="1" x14ac:dyDescent="0.35">
      <c r="A13" s="16"/>
      <c r="B13" s="62" t="str">
        <f t="shared" si="1"/>
        <v/>
      </c>
      <c r="C13" s="62" t="str">
        <f t="shared" si="2"/>
        <v/>
      </c>
      <c r="D13" s="63"/>
      <c r="E13" s="64"/>
      <c r="F13" s="64"/>
      <c r="G13" s="64"/>
      <c r="H13" s="36"/>
      <c r="I13" s="28"/>
      <c r="J13" s="12">
        <f>IFERROR(VLOOKUP(H13,Quellen!$M$2:$N$8,2,0),0)</f>
        <v>0</v>
      </c>
      <c r="K13" s="13">
        <f t="shared" si="0"/>
        <v>0</v>
      </c>
      <c r="L13" s="32"/>
      <c r="M13" s="24"/>
      <c r="N13" s="21"/>
      <c r="O13" s="12">
        <f>IF(ISBLANK(N13),0,N13*VLOOKUP(M13,Quellen!$P$2:$Q$3,2,FALSE))+IF(ISNUMBER(L13),L13,0)</f>
        <v>0</v>
      </c>
      <c r="P13" s="20"/>
      <c r="Q13" s="13" cm="1">
        <f t="array" ref="Q13">IF(ISBLANK(D13),0,IF(OR(H13=Quellen!$I$2:$I$8),Quellen!Q$4,IF(H13=Quellen!$M$26,IF(Quellen!$P$26="Nein",Quellen!Q$4*0,IF(H13=Quellen!$M$26,IF(Quellen!$P$26="Ja",Quellen!Q$4*1,""))))))</f>
        <v>0</v>
      </c>
      <c r="R13" s="44"/>
    </row>
    <row r="14" spans="1:23" s="4" customFormat="1" ht="19.899999999999999" customHeight="1" x14ac:dyDescent="0.35">
      <c r="A14" s="16"/>
      <c r="B14" s="62" t="str">
        <f t="shared" si="1"/>
        <v/>
      </c>
      <c r="C14" s="62" t="str">
        <f t="shared" si="2"/>
        <v/>
      </c>
      <c r="D14" s="63"/>
      <c r="E14" s="64"/>
      <c r="F14" s="64"/>
      <c r="G14" s="64"/>
      <c r="H14" s="36"/>
      <c r="I14" s="28"/>
      <c r="J14" s="12">
        <f>IFERROR(VLOOKUP(H14,Quellen!$M$2:$N$8,2,0),0)</f>
        <v>0</v>
      </c>
      <c r="K14" s="13">
        <f t="shared" si="0"/>
        <v>0</v>
      </c>
      <c r="L14" s="32"/>
      <c r="M14" s="24"/>
      <c r="N14" s="21"/>
      <c r="O14" s="12">
        <f>IF(ISBLANK(N14),0,N14*VLOOKUP(M14,Quellen!$P$2:$Q$3,2,FALSE))+IF(ISNUMBER(L14),L14,0)</f>
        <v>0</v>
      </c>
      <c r="P14" s="20"/>
      <c r="Q14" s="13" cm="1">
        <f t="array" ref="Q14">IF(ISBLANK(D14),0,IF(OR(H14=Quellen!$I$2:$I$8),Quellen!Q$4,IF(H14=Quellen!$M$26,IF(Quellen!$P$26="Nein",Quellen!Q$4*0,IF(H14=Quellen!$M$26,IF(Quellen!$P$26="Ja",Quellen!Q$4*1,""))))))</f>
        <v>0</v>
      </c>
      <c r="R14" s="44"/>
    </row>
    <row r="15" spans="1:23" s="4" customFormat="1" ht="19.899999999999999" customHeight="1" x14ac:dyDescent="0.35">
      <c r="A15" s="16"/>
      <c r="B15" s="62" t="str">
        <f t="shared" si="1"/>
        <v/>
      </c>
      <c r="C15" s="62" t="str">
        <f t="shared" si="2"/>
        <v/>
      </c>
      <c r="D15" s="63"/>
      <c r="E15" s="64"/>
      <c r="F15" s="64"/>
      <c r="G15" s="64"/>
      <c r="H15" s="36"/>
      <c r="I15" s="28"/>
      <c r="J15" s="12">
        <f>IFERROR(VLOOKUP(H15,Quellen!$M$2:$N$8,2,0),0)</f>
        <v>0</v>
      </c>
      <c r="K15" s="13">
        <f t="shared" si="0"/>
        <v>0</v>
      </c>
      <c r="L15" s="32"/>
      <c r="M15" s="24"/>
      <c r="N15" s="21"/>
      <c r="O15" s="12">
        <f>IF(ISBLANK(N15),0,N15*VLOOKUP(M15,Quellen!$P$2:$Q$3,2,FALSE))+IF(ISNUMBER(L15),L15,0)</f>
        <v>0</v>
      </c>
      <c r="P15" s="20"/>
      <c r="Q15" s="13" cm="1">
        <f t="array" ref="Q15">IF(ISBLANK(D15),0,IF(OR(H15=Quellen!$I$2:$I$8),Quellen!Q$4,IF(H15=Quellen!$M$26,IF(Quellen!$P$26="Nein",Quellen!Q$4*0,IF(H15=Quellen!$M$26,IF(Quellen!$P$26="Ja",Quellen!Q$4*1,""))))))</f>
        <v>0</v>
      </c>
      <c r="R15" s="44"/>
    </row>
    <row r="16" spans="1:23" s="4" customFormat="1" ht="19.899999999999999" customHeight="1" x14ac:dyDescent="0.35">
      <c r="A16" s="16"/>
      <c r="B16" s="62" t="str">
        <f t="shared" si="1"/>
        <v/>
      </c>
      <c r="C16" s="62" t="str">
        <f t="shared" si="2"/>
        <v/>
      </c>
      <c r="D16" s="63"/>
      <c r="E16" s="64"/>
      <c r="F16" s="64"/>
      <c r="G16" s="64"/>
      <c r="H16" s="36"/>
      <c r="I16" s="28"/>
      <c r="J16" s="12">
        <f>IFERROR(VLOOKUP(H16,Quellen!$M$2:$N$8,2,0),0)</f>
        <v>0</v>
      </c>
      <c r="K16" s="13">
        <f t="shared" si="0"/>
        <v>0</v>
      </c>
      <c r="L16" s="32"/>
      <c r="M16" s="24"/>
      <c r="N16" s="21"/>
      <c r="O16" s="12">
        <f>IF(ISBLANK(N16),0,N16*VLOOKUP(M16,Quellen!$P$2:$Q$3,2,FALSE))+IF(ISNUMBER(L16),L16,0)</f>
        <v>0</v>
      </c>
      <c r="P16" s="20"/>
      <c r="Q16" s="13" cm="1">
        <f t="array" ref="Q16">IF(ISBLANK(D16),0,IF(OR(H16=Quellen!$I$2:$I$8),Quellen!Q$4,IF(H16=Quellen!$M$26,IF(Quellen!$P$26="Nein",Quellen!Q$4*0,IF(H16=Quellen!$M$26,IF(Quellen!$P$26="Ja",Quellen!Q$4*1,""))))))</f>
        <v>0</v>
      </c>
      <c r="R16" s="44"/>
    </row>
    <row r="17" spans="1:18" s="4" customFormat="1" ht="19.899999999999999" customHeight="1" x14ac:dyDescent="0.35">
      <c r="A17" s="16"/>
      <c r="B17" s="62" t="str">
        <f t="shared" si="1"/>
        <v/>
      </c>
      <c r="C17" s="62" t="str">
        <f t="shared" si="2"/>
        <v/>
      </c>
      <c r="D17" s="63"/>
      <c r="E17" s="64"/>
      <c r="F17" s="64"/>
      <c r="G17" s="64"/>
      <c r="H17" s="36"/>
      <c r="I17" s="28"/>
      <c r="J17" s="12">
        <f>IFERROR(VLOOKUP(H17,Quellen!$M$2:$N$8,2,0),0)</f>
        <v>0</v>
      </c>
      <c r="K17" s="13">
        <f t="shared" si="0"/>
        <v>0</v>
      </c>
      <c r="L17" s="32"/>
      <c r="M17" s="24"/>
      <c r="N17" s="21"/>
      <c r="O17" s="12">
        <f>IF(ISBLANK(N17),0,N17*VLOOKUP(M17,Quellen!$P$2:$Q$3,2,FALSE))+IF(ISNUMBER(L17),L17,0)</f>
        <v>0</v>
      </c>
      <c r="P17" s="20"/>
      <c r="Q17" s="13" cm="1">
        <f t="array" ref="Q17">IF(ISBLANK(D17),0,IF(OR(H17=Quellen!$I$2:$I$8),Quellen!Q$4,IF(H17=Quellen!$M$26,IF(Quellen!$P$26="Nein",Quellen!Q$4*0,IF(H17=Quellen!$M$26,IF(Quellen!$P$26="Ja",Quellen!Q$4*1,""))))))</f>
        <v>0</v>
      </c>
      <c r="R17" s="44"/>
    </row>
    <row r="18" spans="1:18" s="4" customFormat="1" ht="19.899999999999999" customHeight="1" x14ac:dyDescent="0.35">
      <c r="A18" s="16"/>
      <c r="B18" s="62" t="str">
        <f t="shared" si="1"/>
        <v/>
      </c>
      <c r="C18" s="62" t="str">
        <f t="shared" si="2"/>
        <v/>
      </c>
      <c r="D18" s="63"/>
      <c r="E18" s="64"/>
      <c r="F18" s="64"/>
      <c r="G18" s="64"/>
      <c r="H18" s="36"/>
      <c r="I18" s="28"/>
      <c r="J18" s="12">
        <f>IFERROR(VLOOKUP(H18,Quellen!$M$2:$N$8,2,0),0)</f>
        <v>0</v>
      </c>
      <c r="K18" s="13">
        <f t="shared" si="0"/>
        <v>0</v>
      </c>
      <c r="L18" s="32"/>
      <c r="M18" s="24"/>
      <c r="N18" s="21"/>
      <c r="O18" s="12">
        <f>IF(ISBLANK(N18),0,N18*VLOOKUP(M18,Quellen!$P$2:$Q$3,2,FALSE))+IF(ISNUMBER(L18),L18,0)</f>
        <v>0</v>
      </c>
      <c r="P18" s="20"/>
      <c r="Q18" s="13" cm="1">
        <f t="array" ref="Q18">IF(ISBLANK(D18),0,IF(OR(H18=Quellen!$I$2:$I$8),Quellen!Q$4,IF(H18=Quellen!$M$26,IF(Quellen!$P$26="Nein",Quellen!Q$4*0,IF(H18=Quellen!$M$26,IF(Quellen!$P$26="Ja",Quellen!Q$4*1,""))))))</f>
        <v>0</v>
      </c>
      <c r="R18" s="44"/>
    </row>
    <row r="19" spans="1:18" s="4" customFormat="1" ht="19.899999999999999" customHeight="1" x14ac:dyDescent="0.35">
      <c r="A19" s="17"/>
      <c r="B19" s="62" t="str">
        <f t="shared" si="1"/>
        <v/>
      </c>
      <c r="C19" s="14" t="str">
        <f t="shared" si="2"/>
        <v/>
      </c>
      <c r="D19" s="18"/>
      <c r="E19" s="19"/>
      <c r="F19" s="19"/>
      <c r="G19" s="19"/>
      <c r="H19" s="37"/>
      <c r="I19" s="29"/>
      <c r="J19" s="45">
        <f>IFERROR(VLOOKUP(H19,Quellen!$M$2:$N$8,2,0),0)</f>
        <v>0</v>
      </c>
      <c r="K19" s="15">
        <f t="shared" si="0"/>
        <v>0</v>
      </c>
      <c r="L19" s="33"/>
      <c r="M19" s="25"/>
      <c r="N19" s="23"/>
      <c r="O19" s="45">
        <f>IF(ISBLANK(N19),0,N19*VLOOKUP(M19,Quellen!$P$2:$Q$3,2,FALSE))+IF(ISNUMBER(L19),L19,0)</f>
        <v>0</v>
      </c>
      <c r="P19" s="22"/>
      <c r="Q19" s="15" cm="1">
        <f t="array" ref="Q19">IF(ISBLANK(D19),0,IF(OR(H19=Quellen!$I$2:$I$8),Quellen!Q$4,IF(H19=Quellen!$M$26,IF(Quellen!$P$26="Nein",Quellen!Q$4*0,IF(H19=Quellen!$M$26,IF(Quellen!$P$26="Ja",Quellen!Q$4*1,""))))))</f>
        <v>0</v>
      </c>
      <c r="R19" s="46"/>
    </row>
    <row r="20" spans="1:18" x14ac:dyDescent="0.25">
      <c r="A20" s="5"/>
      <c r="Q20" s="39"/>
    </row>
  </sheetData>
  <sheetProtection algorithmName="SHA-512" hashValue="LZwPvOGPtq1vZ/QKbpNLDXXYE3Jpqnn+7fFsIGskc8YyRxT62CIPND5AoAcUTMwHCBkwKPP8HBawrbrFYFWq6A==" saltValue="OKRJHANC8nWfJ5+ESJvwcQ==" spinCount="100000" sheet="1" objects="1" scenarios="1"/>
  <mergeCells count="5">
    <mergeCell ref="A2:Q2"/>
    <mergeCell ref="A3:H3"/>
    <mergeCell ref="I3:K3"/>
    <mergeCell ref="L3:Q3"/>
    <mergeCell ref="A1:R1"/>
  </mergeCells>
  <dataValidations count="2">
    <dataValidation allowBlank="1" showInputMessage="1" showErrorMessage="1" promptTitle="Andere Ausgaben / Autre frais" prompt="Andere Spesen müssen mit Swiss Cycling abgesprochen sein._x000a_Les autres frais doivent être convenus avec Swiss Cycling." sqref="P5:P19" xr:uid="{E307B55A-D721-4B06-9995-8F4B846C493D}"/>
    <dataValidation type="textLength" errorStyle="warning" operator="equal" showInputMessage="1" showErrorMessage="1" errorTitle="UCI ID ungültig / indifférente" error="Bitte verwende eine gültige UCI ID._x000a_Utilise une UCI ID valide." promptTitle="UCI ID" prompt="Bitte trage die 11-stellige UCI ID ohne Leerschläge ein._x000a_Inscris l'ID UCI à 11 chiffres sans espaces." sqref="D5:D19" xr:uid="{7D418850-8714-47AA-86BF-B90EDDA92E40}">
      <formula1>11</formula1>
    </dataValidation>
  </dataValidation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57C4D55-DB49-427B-8F31-46FE7E13DA80}">
          <x14:formula1>
            <xm:f>Quellen!$A$2:$A$8</xm:f>
          </x14:formula1>
          <xm:sqref>B5</xm:sqref>
        </x14:dataValidation>
        <x14:dataValidation type="list" allowBlank="1" showInputMessage="1" showErrorMessage="1" xr:uid="{D4034483-4116-49D5-938D-BD6DECBA4C9F}">
          <x14:formula1>
            <xm:f>Quellen!$P$2:$P$3</xm:f>
          </x14:formula1>
          <xm:sqref>M5:M19</xm:sqref>
        </x14:dataValidation>
        <x14:dataValidation type="list" allowBlank="1" showInputMessage="1" showErrorMessage="1" promptTitle="Andere / Autre" prompt="Bei ausgewähltem Status/Funktion &quot;Andere (z.B. Ausbildner), bitte in den Bemerkungen spezifizieren._x000a_Si le statut/fonction sélectionné(e) est &quot;Autre (par ex. formateur)&quot;, merci de le spécifier dans les remarques." xr:uid="{FCB4BC99-56AC-4D11-8CC0-9FA4ABCD03EA}">
          <x14:formula1>
            <xm:f>Quellen!$I$2:$I$9</xm:f>
          </x14:formula1>
          <xm:sqref>H6:H19</xm:sqref>
        </x14:dataValidation>
        <x14:dataValidation type="list" allowBlank="1" showInputMessage="1" showErrorMessage="1" promptTitle="Andere / Autre" prompt="Bei ausgewähltem Status/Funktion &quot;Andere (z.B. Ausbildner), bitte in den Bemerkungen spezifizieren._x000a_Si le statut/fonction sélectionné(e) est &quot;Autre (par ex. formateur)&quot;, merci de le spécifier dans les remarques." xr:uid="{BEA22215-0BE1-430E-8FB1-C1D25B97A32C}">
          <x14:formula1>
            <xm:f>Quellen!$M$2:$M$9</xm:f>
          </x14:formula1>
          <xm:sqref>H5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929A9-51C8-4550-85B5-28D001664C66}">
  <sheetPr codeName="Tabelle2"/>
  <dimension ref="A1:Q31"/>
  <sheetViews>
    <sheetView zoomScale="85" zoomScaleNormal="85" workbookViewId="0">
      <selection activeCell="D29" sqref="D29"/>
    </sheetView>
  </sheetViews>
  <sheetFormatPr baseColWidth="10" defaultColWidth="11.54296875" defaultRowHeight="12.5" x14ac:dyDescent="0.25"/>
  <cols>
    <col min="1" max="1" width="54.1796875" style="1" bestFit="1" customWidth="1"/>
    <col min="2" max="2" width="20.453125" style="1" bestFit="1" customWidth="1"/>
    <col min="3" max="3" width="17.7265625" style="1" bestFit="1" customWidth="1"/>
    <col min="4" max="4" width="33.26953125" style="1" bestFit="1" customWidth="1"/>
    <col min="5" max="5" width="15.26953125" style="1" bestFit="1" customWidth="1"/>
    <col min="6" max="8" width="11.54296875" style="1"/>
    <col min="9" max="9" width="45.26953125" style="1" bestFit="1" customWidth="1"/>
    <col min="10" max="10" width="11.54296875" style="1"/>
    <col min="11" max="11" width="24" style="1" bestFit="1" customWidth="1"/>
    <col min="12" max="12" width="11.54296875" style="1"/>
    <col min="13" max="13" width="45" style="1" bestFit="1" customWidth="1"/>
    <col min="14" max="14" width="12.453125" style="1" customWidth="1"/>
    <col min="15" max="15" width="12.26953125" style="1" bestFit="1" customWidth="1"/>
    <col min="16" max="16" width="12.453125" style="1" customWidth="1"/>
    <col min="17" max="16384" width="11.54296875" style="1"/>
  </cols>
  <sheetData>
    <row r="1" spans="1:17" ht="13" x14ac:dyDescent="0.3">
      <c r="A1" s="2" t="s">
        <v>23</v>
      </c>
      <c r="B1" s="2"/>
      <c r="C1" s="2" t="s">
        <v>24</v>
      </c>
      <c r="D1" s="2" t="s">
        <v>25</v>
      </c>
      <c r="E1" s="2" t="s">
        <v>26</v>
      </c>
      <c r="F1" s="2" t="s">
        <v>27</v>
      </c>
      <c r="G1" s="2"/>
      <c r="H1" s="2"/>
      <c r="I1" s="2" t="s">
        <v>28</v>
      </c>
      <c r="J1" s="2"/>
      <c r="K1" s="2" t="s">
        <v>29</v>
      </c>
      <c r="L1" s="2"/>
      <c r="M1" s="76" t="s">
        <v>59</v>
      </c>
      <c r="N1" s="76"/>
      <c r="O1" s="2"/>
      <c r="P1" s="77" t="s">
        <v>30</v>
      </c>
      <c r="Q1" s="77"/>
    </row>
    <row r="2" spans="1:17" ht="13" x14ac:dyDescent="0.3">
      <c r="A2" s="1" t="s">
        <v>31</v>
      </c>
      <c r="B2" s="1" t="s">
        <v>31</v>
      </c>
      <c r="C2" s="1" t="s">
        <v>32</v>
      </c>
      <c r="D2" s="1" t="s">
        <v>33</v>
      </c>
      <c r="E2" s="6" t="str">
        <f>"+41 31 359 72 99"</f>
        <v>+41 31 359 72 99</v>
      </c>
      <c r="F2" s="1">
        <v>226</v>
      </c>
      <c r="I2" s="1" t="s">
        <v>34</v>
      </c>
      <c r="K2" s="1" t="s">
        <v>35</v>
      </c>
      <c r="M2" s="1" t="s">
        <v>34</v>
      </c>
      <c r="N2" s="3">
        <v>50</v>
      </c>
      <c r="P2" s="1" t="s">
        <v>36</v>
      </c>
      <c r="Q2" s="1">
        <v>0.6</v>
      </c>
    </row>
    <row r="3" spans="1:17" ht="13" x14ac:dyDescent="0.3">
      <c r="A3" s="1" t="s">
        <v>37</v>
      </c>
      <c r="B3" s="1" t="s">
        <v>37</v>
      </c>
      <c r="C3" s="1" t="s">
        <v>61</v>
      </c>
      <c r="D3" s="1" t="s">
        <v>60</v>
      </c>
      <c r="E3" s="6" t="str">
        <f>"+41 31 359 72 41"</f>
        <v>+41 31 359 72 41</v>
      </c>
      <c r="F3" s="1">
        <v>236</v>
      </c>
      <c r="I3" s="1" t="s">
        <v>38</v>
      </c>
      <c r="K3" s="1" t="s">
        <v>39</v>
      </c>
      <c r="M3" s="1" t="s">
        <v>38</v>
      </c>
      <c r="N3" s="3">
        <v>110</v>
      </c>
      <c r="P3" s="1" t="s">
        <v>40</v>
      </c>
      <c r="Q3" s="1">
        <v>0.4</v>
      </c>
    </row>
    <row r="4" spans="1:17" ht="13" x14ac:dyDescent="0.3">
      <c r="A4" s="1" t="s">
        <v>41</v>
      </c>
      <c r="B4" s="1" t="s">
        <v>41</v>
      </c>
      <c r="C4" s="1" t="s">
        <v>62</v>
      </c>
      <c r="D4" s="1" t="s">
        <v>63</v>
      </c>
      <c r="E4" s="1" t="s">
        <v>64</v>
      </c>
      <c r="F4" s="1">
        <v>256</v>
      </c>
      <c r="I4" s="1" t="s">
        <v>42</v>
      </c>
      <c r="M4" s="1" t="s">
        <v>42</v>
      </c>
      <c r="N4" s="3">
        <v>120</v>
      </c>
      <c r="P4" s="1" t="s">
        <v>43</v>
      </c>
      <c r="Q4" s="1">
        <v>20</v>
      </c>
    </row>
    <row r="5" spans="1:17" x14ac:dyDescent="0.25">
      <c r="A5" s="1" t="s">
        <v>44</v>
      </c>
      <c r="B5" s="1" t="s">
        <v>44</v>
      </c>
      <c r="C5" s="1" t="s">
        <v>61</v>
      </c>
      <c r="D5" s="1" t="s">
        <v>60</v>
      </c>
      <c r="E5" s="6" t="str">
        <f>"+41 31 359 72 41"</f>
        <v>+41 31 359 72 41</v>
      </c>
      <c r="F5" s="1">
        <v>246</v>
      </c>
      <c r="I5" s="1" t="s">
        <v>45</v>
      </c>
      <c r="M5" s="1" t="s">
        <v>45</v>
      </c>
      <c r="N5" s="3">
        <v>140</v>
      </c>
    </row>
    <row r="6" spans="1:17" ht="13" x14ac:dyDescent="0.3">
      <c r="A6" s="1" t="s">
        <v>46</v>
      </c>
      <c r="B6" s="1" t="s">
        <v>46</v>
      </c>
      <c r="C6" s="1" t="s">
        <v>47</v>
      </c>
      <c r="D6" s="1" t="s">
        <v>48</v>
      </c>
      <c r="E6" s="6" t="str">
        <f>"+41 31 359 72 91"</f>
        <v>+41 31 359 72 91</v>
      </c>
      <c r="F6" s="1">
        <v>216</v>
      </c>
      <c r="I6" s="1" t="s">
        <v>49</v>
      </c>
      <c r="M6" s="1" t="s">
        <v>49</v>
      </c>
      <c r="N6" s="3">
        <v>160</v>
      </c>
    </row>
    <row r="7" spans="1:17" ht="13" x14ac:dyDescent="0.3">
      <c r="I7" s="1" t="s">
        <v>50</v>
      </c>
      <c r="M7" s="1" t="s">
        <v>57</v>
      </c>
      <c r="N7" s="3">
        <v>160</v>
      </c>
    </row>
    <row r="8" spans="1:17" ht="13" x14ac:dyDescent="0.3">
      <c r="I8" s="1" t="s">
        <v>51</v>
      </c>
      <c r="M8" s="1" t="s">
        <v>58</v>
      </c>
      <c r="N8" s="3">
        <v>140</v>
      </c>
    </row>
    <row r="9" spans="1:17" ht="13" x14ac:dyDescent="0.3">
      <c r="I9" s="1" t="s">
        <v>52</v>
      </c>
      <c r="N9" s="2"/>
    </row>
    <row r="10" spans="1:17" x14ac:dyDescent="0.25">
      <c r="N10" s="3"/>
    </row>
    <row r="11" spans="1:17" x14ac:dyDescent="0.25">
      <c r="N11" s="3"/>
    </row>
    <row r="12" spans="1:17" x14ac:dyDescent="0.25">
      <c r="N12" s="3"/>
    </row>
    <row r="13" spans="1:17" x14ac:dyDescent="0.25">
      <c r="N13" s="3"/>
    </row>
    <row r="14" spans="1:17" x14ac:dyDescent="0.25">
      <c r="N14" s="3"/>
    </row>
    <row r="15" spans="1:17" x14ac:dyDescent="0.25">
      <c r="N15" s="3"/>
    </row>
    <row r="17" spans="13:17" ht="13" x14ac:dyDescent="0.3">
      <c r="M17" s="77"/>
      <c r="N17" s="77"/>
    </row>
    <row r="18" spans="13:17" x14ac:dyDescent="0.25">
      <c r="N18" s="3"/>
    </row>
    <row r="19" spans="13:17" x14ac:dyDescent="0.25">
      <c r="N19" s="3"/>
    </row>
    <row r="20" spans="13:17" x14ac:dyDescent="0.25">
      <c r="N20" s="3"/>
    </row>
    <row r="21" spans="13:17" x14ac:dyDescent="0.25">
      <c r="N21" s="3"/>
    </row>
    <row r="22" spans="13:17" x14ac:dyDescent="0.25">
      <c r="N22" s="3"/>
    </row>
    <row r="23" spans="13:17" x14ac:dyDescent="0.25">
      <c r="N23" s="3"/>
    </row>
    <row r="25" spans="13:17" ht="13" x14ac:dyDescent="0.3">
      <c r="M25" s="26" t="s">
        <v>53</v>
      </c>
      <c r="N25" s="2" t="s">
        <v>54</v>
      </c>
      <c r="O25" s="2" t="s">
        <v>55</v>
      </c>
      <c r="P25" s="2" t="s">
        <v>43</v>
      </c>
      <c r="Q25" s="2"/>
    </row>
    <row r="26" spans="13:17" x14ac:dyDescent="0.25">
      <c r="M26" s="1" t="str">
        <f>I9</f>
        <v>Andere (z.B. Ausbildner) / Autres (par ex. formateur)</v>
      </c>
      <c r="N26" s="48">
        <v>100</v>
      </c>
      <c r="O26" s="49" t="s">
        <v>56</v>
      </c>
      <c r="P26" s="49" t="s">
        <v>56</v>
      </c>
    </row>
    <row r="27" spans="13:17" x14ac:dyDescent="0.25">
      <c r="N27" s="38"/>
    </row>
    <row r="28" spans="13:17" x14ac:dyDescent="0.25">
      <c r="N28" s="38"/>
    </row>
    <row r="31" spans="13:17" ht="13" x14ac:dyDescent="0.3">
      <c r="O31" s="2"/>
    </row>
  </sheetData>
  <mergeCells count="3">
    <mergeCell ref="M1:N1"/>
    <mergeCell ref="P1:Q1"/>
    <mergeCell ref="M17:N17"/>
  </mergeCells>
  <dataValidations disablePrompts="1" count="2">
    <dataValidation type="list" allowBlank="1" showInputMessage="1" showErrorMessage="1" sqref="O28:Q28 O26:Q26" xr:uid="{58217DA6-4BAF-48EB-8B24-45EB3DDCA19D}">
      <formula1>"Ja, Nein"</formula1>
    </dataValidation>
    <dataValidation type="list" allowBlank="1" showInputMessage="1" showErrorMessage="1" sqref="O27:Q27" xr:uid="{99BA6B56-B775-4487-A4DC-53C489FFEABD}">
      <formula1>"Swiss Cycling, Veranstalter, Nein"</formula1>
    </dataValidation>
  </dataValidations>
  <hyperlinks>
    <hyperlink ref="D2" r:id="rId1" xr:uid="{183E0296-EF10-4000-B143-D3DF9108DDA6}"/>
    <hyperlink ref="D6" r:id="rId2" xr:uid="{5E42172A-CD98-44E0-9486-D970D77C3F08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d4beb14-b388-4d2d-97b8-d4c31a5804cf" xsi:nil="true"/>
    <lcf76f155ced4ddcb4097134ff3c332f xmlns="35f9db69-d39b-4fd8-871a-779213b8efc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968A880EA176C46816EEBB692E0029A" ma:contentTypeVersion="19" ma:contentTypeDescription="Ein neues Dokument erstellen." ma:contentTypeScope="" ma:versionID="d929d5a12b0ad0c62ddf6354198df1a9">
  <xsd:schema xmlns:xsd="http://www.w3.org/2001/XMLSchema" xmlns:xs="http://www.w3.org/2001/XMLSchema" xmlns:p="http://schemas.microsoft.com/office/2006/metadata/properties" xmlns:ns2="35f9db69-d39b-4fd8-871a-779213b8efc2" xmlns:ns3="1d4beb14-b388-4d2d-97b8-d4c31a5804cf" targetNamespace="http://schemas.microsoft.com/office/2006/metadata/properties" ma:root="true" ma:fieldsID="3ff06a43b7fc8e1910e143ade3efc052" ns2:_="" ns3:_="">
    <xsd:import namespace="35f9db69-d39b-4fd8-871a-779213b8efc2"/>
    <xsd:import namespace="1d4beb14-b388-4d2d-97b8-d4c31a5804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f9db69-d39b-4fd8-871a-779213b8ef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7435b2d-4d90-482e-8f24-6fae47ec95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4beb14-b388-4d2d-97b8-d4c31a5804c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146cab1-8e60-4bff-a30c-dd179fdcfa69}" ma:internalName="TaxCatchAll" ma:showField="CatchAllData" ma:web="1d4beb14-b388-4d2d-97b8-d4c31a5804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58F951-2ED5-400F-9E1D-DF7EC0A561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17CE6A-83FB-40CC-9724-C000859F2F65}">
  <ds:schemaRefs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dcmitype/"/>
    <ds:schemaRef ds:uri="1d4beb14-b388-4d2d-97b8-d4c31a5804cf"/>
    <ds:schemaRef ds:uri="http://schemas.microsoft.com/office/infopath/2007/PartnerControls"/>
    <ds:schemaRef ds:uri="35f9db69-d39b-4fd8-871a-779213b8efc2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0923531-73C7-4B0C-BFBE-9B33D45EBF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f9db69-d39b-4fd8-871a-779213b8efc2"/>
    <ds:schemaRef ds:uri="1d4beb14-b388-4d2d-97b8-d4c31a5804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Spesenabrechung</vt:lpstr>
      <vt:lpstr>Quellen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Schmid Lucas</dc:creator>
  <cp:keywords/>
  <dc:description/>
  <cp:lastModifiedBy>Lea Trüssel</cp:lastModifiedBy>
  <cp:revision/>
  <dcterms:created xsi:type="dcterms:W3CDTF">2022-11-03T10:11:47Z</dcterms:created>
  <dcterms:modified xsi:type="dcterms:W3CDTF">2026-02-25T15:51:20Z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0x010100C968A880EA176C46816EEBB692E0029A</vt:lpwstr>
  </property>
  <property fmtid="{D5CDD505-2E9C-101B-9397-08002B2CF9AE}" pid="3" name="MediaServiceImageTags">
    <vt:lpwstr/>
  </property>
</Properties>
</file>